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3 САЙТ" sheetId="1" r:id="rId1"/>
  </sheets>
  <definedNames>
    <definedName name="_xlnm.Print_Area" localSheetId="0">'2023 САЙТ'!$A$2:$G$119</definedName>
  </definedNames>
  <calcPr fullCalcOnLoad="1"/>
</workbook>
</file>

<file path=xl/sharedStrings.xml><?xml version="1.0" encoding="utf-8"?>
<sst xmlns="http://schemas.openxmlformats.org/spreadsheetml/2006/main" count="119" uniqueCount="115">
  <si>
    <t>ВСЬОГО ВИДАТКІВ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</si>
  <si>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</si>
  <si>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Видатки на поховання учасників бойових дій та осіб з інвалідністю внаслідок війни</t>
  </si>
  <si>
    <t>Надання реабілітаційних послуг особам з інвалідністю та дітям з інвалідністю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</si>
  <si>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</si>
  <si>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</si>
  <si>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</si>
  <si>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Соціальний захист ветеранів війни та праці</t>
  </si>
  <si>
    <t>Інші заклади та заходи</t>
  </si>
  <si>
    <t>Заклади і заходи з питань дітей та їх соціального захисту</t>
  </si>
  <si>
    <t>Реалізація державної політики у молодіжній сфері</t>
  </si>
  <si>
    <t>Утримання та ефективна експлуатація об’єктів житлово-комунального господарства</t>
  </si>
  <si>
    <t>Організація благоустрою населених пунктів</t>
  </si>
  <si>
    <t>Реалізація інших заходів щодо соціально-економічного розвитку територій</t>
  </si>
  <si>
    <t>Будівництво об'єктів соціально-культурного призначення</t>
  </si>
  <si>
    <t>Утримання та розвиток автомобільних доріг та дорожньої інфраструктури</t>
  </si>
  <si>
    <t>Членські внески до асоціацій органів місцевого самоврядування</t>
  </si>
  <si>
    <t>Інша економічна діяльність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</si>
  <si>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</si>
  <si>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</si>
  <si>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</si>
  <si>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</si>
  <si>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ВИДАТКИ</t>
  </si>
  <si>
    <t>СТАН  МІСЦЕВОГО БОРГУ</t>
  </si>
  <si>
    <t>НАДАННЯ МІСЦЕВИХ ГАРАНТІЙ</t>
  </si>
  <si>
    <t>Надання позашкільної освіти позашкільними закладами освіти, заходи із позашкільної роботи з дітьми</t>
  </si>
  <si>
    <t>Спеціалізована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</si>
  <si>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</si>
  <si>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</si>
  <si>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ФІНАНСУВАННЯ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</si>
  <si>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</si>
  <si>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</si>
  <si>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</si>
  <si>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ЗАГАЛЬНИЙ ФОНД</t>
  </si>
  <si>
    <t>СПЕЦІАЛЬНИЙ ФОНД</t>
  </si>
  <si>
    <t>Гарантійні зобов'язання</t>
  </si>
  <si>
    <t>Найменування</t>
  </si>
  <si>
    <t>КРЕДИТУВАННЯ</t>
  </si>
  <si>
    <t>Відхилення        ( +, -)</t>
  </si>
  <si>
    <t>грн.</t>
  </si>
  <si>
    <t>Надання дошкільної освіти</t>
  </si>
  <si>
    <t>Первинна медична допомога населенню, що надається центрами первинної медичної (медико-санітарної) допомоги</t>
  </si>
  <si>
    <t>Обслуговування місцевого боргу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</si>
  <si>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</si>
  <si>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Забезпечення надання послуг з перевезення пасажирів автомобільним транспортом</t>
  </si>
  <si>
    <t>Проведення спортивної роботи в регіоні</t>
  </si>
  <si>
    <t>Проведення експертної  грошової  оцінки  земельної ділянки чи права на неї</t>
  </si>
  <si>
    <t>Внески до статутного капіталу суб'єктів господарювання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</si>
  <si>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</si>
  <si>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</si>
  <si>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Погашено позик</t>
  </si>
  <si>
    <t>Позики надані міжнародними фінансовими організаціями</t>
  </si>
  <si>
    <t>Пільгові довгострокові кредити молодим сім'ям та одиноким молодим громадянам на будівництво/придбання житла  та їх повернення</t>
  </si>
  <si>
    <t>Довгострокові кредити громадянам на будівництво/реконструкцію/ придбання житла та їх повернення</t>
  </si>
  <si>
    <t>Внутрішній борг місцевих бюджетів</t>
  </si>
  <si>
    <t>Зовнішній борг місцевих бюджетів</t>
  </si>
  <si>
    <t>Заборгованість за середньостроковими зобов'язаннями (позики банків та фінансових установ)</t>
  </si>
  <si>
    <t>Заборгованість за середньостроковими зобов'язаннями (позики за рахунок ресурсів єдиного казначейського рахунку)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</si>
  <si>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</si>
  <si>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</si>
  <si>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</si>
  <si>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Забезпечення реалізації окремих програм для осіб з інвалідністю</t>
  </si>
  <si>
    <t>Субвенція з місцевого бюджету державному бюджету на виконання програм соціально - економічного  розвитку регіону</t>
  </si>
  <si>
    <t>Сприяння розвитку малого та середнього підприємництва</t>
  </si>
  <si>
    <t>Повернення внутрішніх кредитів</t>
  </si>
  <si>
    <t>Надання спеціальної освіти мистецькими школами</t>
  </si>
  <si>
    <t>Інші програми, заклади та заходи у сфері освіти</t>
  </si>
  <si>
    <t>Забезпечення діяльності інклюзивно -ресурсних центрів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</si>
  <si>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</si>
  <si>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</si>
  <si>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</si>
  <si>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</si>
  <si>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внутрішніх кредитів</t>
  </si>
  <si>
    <t>Розроблення схем планування та забудови територій (містобудівної документації)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</si>
  <si>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</si>
  <si>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Кредитування</t>
  </si>
  <si>
    <t>Надання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</si>
  <si>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</si>
  <si>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Інші непередбачувані заходи за рахунок коштів резервного фонду місцевого бюджету</t>
  </si>
  <si>
    <t>Інформація про виконання  бюджету  Нетішинської міської об'єднаної територіальної громади  за 2023 рік</t>
  </si>
  <si>
    <t>Виконання заходів щодо облаштування безпечних умов у закладах загальної середньої освіти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</si>
  <si>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</si>
  <si>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</si>
  <si>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Виконання окремих заходів з реалізації соціального проекту «Активні парки – локації здорової України»</t>
  </si>
  <si>
    <t>Регулювання цін/тарифів на житлово-комунальні послуги</t>
  </si>
  <si>
    <t>Здійснення заходів із землеустрою</t>
  </si>
  <si>
    <t>Запобігання та ліквідація забруднення навколишнього природного середовища</t>
  </si>
  <si>
    <t>Зовнішнє фінансування</t>
  </si>
  <si>
    <t>Дефіцит (-), профіцит (+)*</t>
  </si>
  <si>
    <t>Дефіцит (-), профіцит (+)**</t>
  </si>
  <si>
    <t>Фінансування бюджету за типом кредитора</t>
  </si>
  <si>
    <t>Внутрішнє фінансування*</t>
  </si>
  <si>
    <t>Внутрішнє фінансування**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</si>
  <si>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</si>
  <si>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</si>
  <si>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Фінансування за рахунок зміни залишків коштів  бюджетів*</t>
  </si>
  <si>
    <t>Фінансування за рахунок зміни залишків коштів  бюджетів**</t>
  </si>
  <si>
    <t>Інші розрахунки*</t>
  </si>
  <si>
    <t>Інші розрахунки**</t>
  </si>
  <si>
    <t>Фінансування за типом боргового зобов"язання</t>
  </si>
  <si>
    <t>Фінансування за борговими операціями</t>
  </si>
  <si>
    <t>Погашення</t>
  </si>
  <si>
    <t>Зовнішні зобов"язання</t>
  </si>
  <si>
    <t>Здійснення соціальної роботи з вразливими категоріями населення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</si>
  <si>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</si>
  <si>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</si>
  <si>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</si>
  <si>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</si>
  <si>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</si>
  <si>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</si>
  <si>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 - КОМУНАЛЬНЕ ГОСПОДАРСТВО</t>
  </si>
  <si>
    <t>ЕКОНОМІЧНА ДІЯЛЬНІСТЬ</t>
  </si>
  <si>
    <t xml:space="preserve">ІНША ДІЯЛЬНІСТЬ </t>
  </si>
  <si>
    <t>РЕВЕРСНА ДОТАЦІЯ</t>
  </si>
  <si>
    <t>Захади та роботи з територіальної оборони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</si>
</sst>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 Cyr"/>
      <family val="0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/>
    </xf>
    <xf numFmtId="2" fontId="9" fillId="0" borderId="12" xfId="0" applyNumberFormat="1" applyFont="1" applyBorder="1" applyAlignment="1">
      <alignment wrapText="1"/>
    </xf>
    <xf numFmtId="2" fontId="9" fillId="0" borderId="12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2" fontId="50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" fontId="50" fillId="0" borderId="0" xfId="0" applyNumberFormat="1" applyFont="1" applyFill="1" applyBorder="1" applyAlignment="1">
      <alignment/>
    </xf>
    <xf numFmtId="1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2" fontId="51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9" fillId="0" borderId="17" xfId="0" applyFont="1" applyBorder="1" applyAlignment="1">
      <alignment vertical="center" wrapText="1"/>
    </xf>
    <xf numFmtId="2" fontId="9" fillId="0" borderId="10" xfId="0" applyNumberFormat="1" applyFont="1" applyBorder="1" applyAlignment="1">
      <alignment wrapText="1"/>
    </xf>
    <xf numFmtId="2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37" fontId="52" fillId="33" borderId="18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37" fontId="52" fillId="33" borderId="21" xfId="0" applyNumberFormat="1" applyFont="1" applyFill="1" applyBorder="1" applyAlignment="1">
      <alignment horizontal="left" vertical="center" wrapText="1"/>
    </xf>
    <xf numFmtId="0" fontId="9" fillId="0" borderId="22" xfId="56" applyFont="1" applyFill="1" applyBorder="1" applyAlignment="1" applyProtection="1">
      <alignment horizontal="left" wrapText="1"/>
      <protection/>
    </xf>
    <xf numFmtId="0" fontId="3" fillId="0" borderId="22" xfId="56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vertical="center" wrapText="1"/>
    </xf>
    <xf numFmtId="0" fontId="11" fillId="0" borderId="23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20" xfId="0" applyFont="1" applyFill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>
      <alignment horizontal="left" vertical="center" wrapText="1"/>
    </xf>
    <xf numFmtId="0" fontId="11" fillId="0" borderId="24" xfId="0" applyFont="1" applyBorder="1" applyAlignment="1">
      <alignment vertical="center" wrapText="1"/>
    </xf>
    <xf numFmtId="2" fontId="11" fillId="0" borderId="16" xfId="0" applyNumberFormat="1" applyFont="1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2" fontId="11" fillId="0" borderId="30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2" fontId="12" fillId="0" borderId="31" xfId="0" applyNumberFormat="1" applyFont="1" applyBorder="1" applyAlignment="1">
      <alignment/>
    </xf>
    <xf numFmtId="2" fontId="12" fillId="0" borderId="32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4" fontId="11" fillId="0" borderId="33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1" fillId="0" borderId="33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4" fontId="11" fillId="0" borderId="31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12" fillId="0" borderId="37" xfId="0" applyNumberFormat="1" applyFont="1" applyBorder="1" applyAlignment="1">
      <alignment/>
    </xf>
    <xf numFmtId="4" fontId="12" fillId="34" borderId="33" xfId="0" applyNumberFormat="1" applyFont="1" applyFill="1" applyBorder="1" applyAlignment="1">
      <alignment/>
    </xf>
    <xf numFmtId="4" fontId="12" fillId="34" borderId="34" xfId="0" applyNumberFormat="1" applyFont="1" applyFill="1" applyBorder="1" applyAlignment="1">
      <alignment/>
    </xf>
    <xf numFmtId="4" fontId="12" fillId="0" borderId="38" xfId="0" applyNumberFormat="1" applyFont="1" applyBorder="1" applyAlignment="1">
      <alignment/>
    </xf>
    <xf numFmtId="4" fontId="12" fillId="0" borderId="39" xfId="0" applyNumberFormat="1" applyFont="1" applyBorder="1" applyAlignment="1">
      <alignment/>
    </xf>
    <xf numFmtId="4" fontId="11" fillId="0" borderId="37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4" fontId="12" fillId="0" borderId="40" xfId="0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11" fillId="0" borderId="24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ZV1PIV9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pane xSplit="1" ySplit="5" topLeftCell="B8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" sqref="I1:I16384"/>
    </sheetView>
  </sheetViews>
  <sheetFormatPr defaultColWidth="9.00390625" defaultRowHeight="12.75"/>
  <cols>
    <col min="1" max="1" width="65.625" style="0" customWidth="1"/>
    <col min="2" max="2" width="17.125" style="0" customWidth="1"/>
    <col min="3" max="3" width="16.375" style="0" customWidth="1"/>
    <col min="4" max="4" width="17.875" style="0" customWidth="1"/>
    <col min="5" max="5" width="16.25390625" style="0" customWidth="1"/>
    <col min="6" max="6" width="16.75390625" style="0" customWidth="1"/>
    <col min="7" max="7" width="16.125" style="0" customWidth="1"/>
    <col min="8" max="8" width="12.125" style="29" bestFit="1" customWidth="1"/>
    <col min="9" max="9" width="9.375" style="0" bestFit="1" customWidth="1"/>
    <col min="10" max="10" width="10.375" style="0" bestFit="1" customWidth="1"/>
  </cols>
  <sheetData>
    <row r="1" spans="1:10" ht="18.75">
      <c r="A1" s="87" t="s">
        <v>79</v>
      </c>
      <c r="B1" s="87"/>
      <c r="C1" s="87"/>
      <c r="D1" s="87"/>
      <c r="E1" s="87"/>
      <c r="F1" s="87"/>
      <c r="G1" s="87"/>
      <c r="H1" s="21"/>
      <c r="I1" s="1"/>
      <c r="J1" s="1"/>
    </row>
    <row r="2" spans="1:10" ht="12" customHeight="1">
      <c r="A2" s="88"/>
      <c r="B2" s="88"/>
      <c r="C2" s="88"/>
      <c r="D2" s="88"/>
      <c r="E2" s="88"/>
      <c r="F2" s="88"/>
      <c r="G2" s="88"/>
      <c r="H2" s="21"/>
      <c r="I2" s="1"/>
      <c r="J2" s="1"/>
    </row>
    <row r="3" spans="2:10" ht="13.5" thickBot="1">
      <c r="B3" s="1"/>
      <c r="C3" s="1"/>
      <c r="D3" s="1"/>
      <c r="E3" s="1"/>
      <c r="F3" s="1"/>
      <c r="G3" s="7" t="s">
        <v>39</v>
      </c>
      <c r="H3" s="21"/>
      <c r="I3" s="1"/>
      <c r="J3" s="1"/>
    </row>
    <row r="4" spans="1:10" ht="24" customHeight="1" thickBot="1">
      <c r="A4" s="89" t="s">
        <v>36</v>
      </c>
      <c r="B4" s="91" t="s">
        <v>33</v>
      </c>
      <c r="C4" s="92"/>
      <c r="D4" s="92"/>
      <c r="E4" s="92" t="s">
        <v>34</v>
      </c>
      <c r="F4" s="92"/>
      <c r="G4" s="93"/>
      <c r="H4" s="21"/>
      <c r="I4" s="1"/>
      <c r="J4" s="1"/>
    </row>
    <row r="5" spans="1:10" ht="32.25" customHeight="1" thickBot="1">
      <c r="A5" s="90"/>
      <c r="B5" s="49">
        <v>2022</v>
      </c>
      <c r="C5" s="49">
        <v>2023</v>
      </c>
      <c r="D5" s="50" t="s">
        <v>38</v>
      </c>
      <c r="E5" s="49">
        <v>2022</v>
      </c>
      <c r="F5" s="49">
        <v>2023</v>
      </c>
      <c r="G5" s="51" t="s">
        <v>38</v>
      </c>
      <c r="H5" s="21"/>
      <c r="I5" s="1"/>
      <c r="J5" s="1"/>
    </row>
    <row r="6" spans="1:10" ht="24" customHeight="1">
      <c r="A6" s="42" t="s">
        <v>22</v>
      </c>
      <c r="B6" s="52"/>
      <c r="C6" s="52"/>
      <c r="D6" s="52"/>
      <c r="E6" s="52"/>
      <c r="F6" s="52"/>
      <c r="G6" s="53"/>
      <c r="H6" s="21"/>
      <c r="I6" s="1"/>
      <c r="J6" s="1"/>
    </row>
    <row r="7" spans="1:10" ht="15.75" customHeight="1">
      <c r="A7" s="43" t="s">
        <v>104</v>
      </c>
      <c r="B7" s="59">
        <f>B8+B9++B10</f>
        <v>60249277.49</v>
      </c>
      <c r="C7" s="59">
        <f>C8+C9++C10</f>
        <v>63367855.22</v>
      </c>
      <c r="D7" s="59">
        <f aca="true" t="shared" si="0" ref="D7:D68">C7-B7</f>
        <v>3118577.7299999967</v>
      </c>
      <c r="E7" s="59">
        <f>E8+E9+E10</f>
        <v>401508.88</v>
      </c>
      <c r="F7" s="59">
        <f>F8+F9+F10</f>
        <v>1023345.88</v>
      </c>
      <c r="G7" s="60">
        <f aca="true" t="shared" si="1" ref="G7:G68">F7-E7</f>
        <v>621837</v>
      </c>
      <c r="H7" s="21"/>
      <c r="I7" s="1"/>
      <c r="J7" s="1"/>
    </row>
    <row r="8" spans="1:10" ht="46.5" customHeight="1">
      <c r="A8" s="8" t="s">
        <v>58</v>
      </c>
      <c r="B8" s="61">
        <v>33102662.89</v>
      </c>
      <c r="C8" s="61">
        <v>34919020.03</v>
      </c>
      <c r="D8" s="62">
        <f t="shared" si="0"/>
        <v>1816357.1400000006</v>
      </c>
      <c r="E8" s="62">
        <v>64747.42</v>
      </c>
      <c r="F8" s="62">
        <v>219555</v>
      </c>
      <c r="G8" s="63">
        <f t="shared" si="1"/>
        <v>154807.58000000002</v>
      </c>
      <c r="H8" s="21"/>
      <c r="I8" s="1"/>
      <c r="J8" s="1"/>
    </row>
    <row r="9" spans="1:10" ht="29.25" customHeight="1">
      <c r="A9" s="8" t="s">
        <v>59</v>
      </c>
      <c r="B9" s="61">
        <v>26724253.6</v>
      </c>
      <c r="C9" s="61">
        <v>27743897.19</v>
      </c>
      <c r="D9" s="62">
        <f t="shared" si="0"/>
        <v>1019643.5899999999</v>
      </c>
      <c r="E9" s="62">
        <v>308391.46</v>
      </c>
      <c r="F9" s="62">
        <v>803790.88</v>
      </c>
      <c r="G9" s="63">
        <f t="shared" si="1"/>
        <v>495399.42</v>
      </c>
      <c r="H9" s="21"/>
      <c r="I9" s="1"/>
      <c r="J9" s="1"/>
    </row>
    <row r="10" spans="1:10" ht="15.75">
      <c r="A10" s="9" t="s">
        <v>60</v>
      </c>
      <c r="B10" s="61">
        <v>422361</v>
      </c>
      <c r="C10" s="61">
        <v>704938</v>
      </c>
      <c r="D10" s="62">
        <f>C10-B10</f>
        <v>282577</v>
      </c>
      <c r="E10" s="62">
        <v>28370</v>
      </c>
      <c r="F10" s="62">
        <v>0</v>
      </c>
      <c r="G10" s="63">
        <f>F10-E10</f>
        <v>-28370</v>
      </c>
      <c r="H10" s="21"/>
      <c r="I10" s="1"/>
      <c r="J10" s="1"/>
    </row>
    <row r="11" spans="1:10" ht="15.75">
      <c r="A11" s="43" t="s">
        <v>105</v>
      </c>
      <c r="B11" s="59">
        <f>B12+B13+B14+B15+B16+B17+B18+B19+B20+B24+B21+B22+B23</f>
        <v>239210002.03000003</v>
      </c>
      <c r="C11" s="59">
        <f>C12+C13+C14+C15+C16+C17+C18+C19+C20+C24+C21+C22</f>
        <v>255103919.58000004</v>
      </c>
      <c r="D11" s="59">
        <f t="shared" si="0"/>
        <v>15893917.550000012</v>
      </c>
      <c r="E11" s="59">
        <f>E12+E13+E14+E15+E16+E17+E18+E19+E20+E24+E21+E22+E23</f>
        <v>5470033.88</v>
      </c>
      <c r="F11" s="59">
        <f>F12+F13+F14+F15+F16+F17+F18+F19+F20+F24+F23</f>
        <v>14409189.02</v>
      </c>
      <c r="G11" s="60">
        <f t="shared" si="1"/>
        <v>8939155.14</v>
      </c>
      <c r="H11" s="21"/>
      <c r="I11" s="1"/>
      <c r="J11" s="1"/>
    </row>
    <row r="12" spans="1:10" ht="15.75" customHeight="1">
      <c r="A12" s="9" t="s">
        <v>40</v>
      </c>
      <c r="B12" s="62">
        <v>82752496.86</v>
      </c>
      <c r="C12" s="62">
        <v>91518893.39</v>
      </c>
      <c r="D12" s="62">
        <f t="shared" si="0"/>
        <v>8766396.530000001</v>
      </c>
      <c r="E12" s="62">
        <v>1545281.78</v>
      </c>
      <c r="F12" s="62">
        <v>4298690.78</v>
      </c>
      <c r="G12" s="63">
        <f t="shared" si="1"/>
        <v>2753409</v>
      </c>
      <c r="H12" s="21"/>
      <c r="I12" s="1"/>
      <c r="J12" s="1"/>
    </row>
    <row r="13" spans="1:10" ht="30" customHeight="1">
      <c r="A13" s="10" t="s">
        <v>68</v>
      </c>
      <c r="B13" s="62">
        <v>47895564.33</v>
      </c>
      <c r="C13" s="62">
        <v>59931909.32</v>
      </c>
      <c r="D13" s="62">
        <f t="shared" si="0"/>
        <v>12036344.990000002</v>
      </c>
      <c r="E13" s="62">
        <v>2358222.88</v>
      </c>
      <c r="F13" s="62">
        <v>5403415.92</v>
      </c>
      <c r="G13" s="63">
        <f t="shared" si="1"/>
        <v>3045193.04</v>
      </c>
      <c r="H13" s="21"/>
      <c r="I13" s="1"/>
      <c r="J13" s="1"/>
    </row>
    <row r="14" spans="1:10" ht="15.75" customHeight="1">
      <c r="A14" s="10" t="s">
        <v>69</v>
      </c>
      <c r="B14" s="62">
        <v>74630900</v>
      </c>
      <c r="C14" s="62">
        <v>70796700</v>
      </c>
      <c r="D14" s="62">
        <f t="shared" si="0"/>
        <v>-3834200</v>
      </c>
      <c r="E14" s="62">
        <v>0</v>
      </c>
      <c r="F14" s="62">
        <v>0</v>
      </c>
      <c r="G14" s="63">
        <f t="shared" si="1"/>
        <v>0</v>
      </c>
      <c r="H14" s="21"/>
      <c r="I14" s="1"/>
      <c r="J14" s="1"/>
    </row>
    <row r="15" spans="1:10" ht="58.5" customHeight="1">
      <c r="A15" s="10" t="s">
        <v>76</v>
      </c>
      <c r="B15" s="62">
        <v>2066039.97</v>
      </c>
      <c r="C15" s="62">
        <v>0</v>
      </c>
      <c r="D15" s="62">
        <f t="shared" si="0"/>
        <v>-2066039.97</v>
      </c>
      <c r="E15" s="62">
        <v>0</v>
      </c>
      <c r="F15" s="62">
        <v>0</v>
      </c>
      <c r="G15" s="63">
        <f t="shared" si="1"/>
        <v>0</v>
      </c>
      <c r="H15" s="21"/>
      <c r="I15" s="1"/>
      <c r="J15" s="1"/>
    </row>
    <row r="16" spans="1:10" ht="29.25" customHeight="1">
      <c r="A16" s="10" t="s">
        <v>25</v>
      </c>
      <c r="B16" s="62">
        <v>10469448.56</v>
      </c>
      <c r="C16" s="62">
        <v>11177489.59</v>
      </c>
      <c r="D16" s="62">
        <f t="shared" si="0"/>
        <v>708041.0299999993</v>
      </c>
      <c r="E16" s="62">
        <v>152752.24</v>
      </c>
      <c r="F16" s="62">
        <v>417121.16</v>
      </c>
      <c r="G16" s="63">
        <f t="shared" si="1"/>
        <v>264368.92</v>
      </c>
      <c r="H16" s="22"/>
      <c r="I16" s="1"/>
      <c r="J16" s="1"/>
    </row>
    <row r="17" spans="1:10" ht="15.75" customHeight="1">
      <c r="A17" s="10" t="s">
        <v>65</v>
      </c>
      <c r="B17" s="62">
        <v>14558417.71</v>
      </c>
      <c r="C17" s="62">
        <v>14594176.92</v>
      </c>
      <c r="D17" s="62">
        <f t="shared" si="0"/>
        <v>35759.20999999903</v>
      </c>
      <c r="E17" s="62">
        <v>784568.99</v>
      </c>
      <c r="F17" s="62">
        <v>781813.85</v>
      </c>
      <c r="G17" s="63">
        <f t="shared" si="1"/>
        <v>-2755.140000000014</v>
      </c>
      <c r="H17" s="22"/>
      <c r="I17" s="1"/>
      <c r="J17" s="1"/>
    </row>
    <row r="18" spans="1:10" ht="15.75" customHeight="1">
      <c r="A18" s="10" t="s">
        <v>66</v>
      </c>
      <c r="B18" s="62">
        <v>3552804.91</v>
      </c>
      <c r="C18" s="62">
        <v>3676509.49</v>
      </c>
      <c r="D18" s="62">
        <f t="shared" si="0"/>
        <v>123704.58000000007</v>
      </c>
      <c r="E18" s="62">
        <v>493027.31</v>
      </c>
      <c r="F18" s="62">
        <v>798228.97</v>
      </c>
      <c r="G18" s="63">
        <f t="shared" si="1"/>
        <v>305201.66</v>
      </c>
      <c r="H18" s="22"/>
      <c r="I18" s="1"/>
      <c r="J18" s="1"/>
    </row>
    <row r="19" spans="1:10" ht="15.75" customHeight="1">
      <c r="A19" s="10" t="s">
        <v>67</v>
      </c>
      <c r="B19" s="62">
        <v>1527469.62</v>
      </c>
      <c r="C19" s="62">
        <v>1487581.08</v>
      </c>
      <c r="D19" s="62">
        <f t="shared" si="0"/>
        <v>-39888.54000000004</v>
      </c>
      <c r="E19" s="62">
        <v>90844.68</v>
      </c>
      <c r="F19" s="62">
        <v>23468.18</v>
      </c>
      <c r="G19" s="63">
        <f t="shared" si="1"/>
        <v>-67376.5</v>
      </c>
      <c r="H19" s="22"/>
      <c r="I19" s="1"/>
      <c r="J19" s="1"/>
    </row>
    <row r="20" spans="1:10" ht="29.25" customHeight="1">
      <c r="A20" s="10" t="s">
        <v>70</v>
      </c>
      <c r="B20" s="62">
        <v>1291480.27</v>
      </c>
      <c r="C20" s="62">
        <v>1241584.08</v>
      </c>
      <c r="D20" s="62">
        <f t="shared" si="0"/>
        <v>-49896.189999999944</v>
      </c>
      <c r="E20" s="62">
        <v>0</v>
      </c>
      <c r="F20" s="62">
        <v>30260</v>
      </c>
      <c r="G20" s="63">
        <f t="shared" si="1"/>
        <v>30260</v>
      </c>
      <c r="H20" s="21"/>
      <c r="I20" s="1"/>
      <c r="J20" s="1"/>
    </row>
    <row r="21" spans="1:10" ht="45">
      <c r="A21" s="10" t="s">
        <v>71</v>
      </c>
      <c r="B21" s="62">
        <v>465379.8</v>
      </c>
      <c r="C21" s="62">
        <v>498228.65</v>
      </c>
      <c r="D21" s="62">
        <f>C21-B21</f>
        <v>32848.850000000035</v>
      </c>
      <c r="E21" s="62">
        <v>45336</v>
      </c>
      <c r="F21" s="62">
        <v>0</v>
      </c>
      <c r="G21" s="63">
        <f>F21-E21</f>
        <v>-45336</v>
      </c>
      <c r="H21" s="21"/>
      <c r="I21" s="1"/>
      <c r="J21" s="1"/>
    </row>
    <row r="22" spans="1:10" ht="48.75" customHeight="1">
      <c r="A22" s="35" t="s">
        <v>82</v>
      </c>
      <c r="B22" s="62">
        <v>0</v>
      </c>
      <c r="C22" s="62">
        <v>101805.06</v>
      </c>
      <c r="D22" s="62">
        <f>C22-B22</f>
        <v>101805.06</v>
      </c>
      <c r="E22" s="62">
        <v>0</v>
      </c>
      <c r="F22" s="62">
        <v>0</v>
      </c>
      <c r="G22" s="63">
        <f>F22-E22</f>
        <v>0</v>
      </c>
      <c r="H22" s="21"/>
      <c r="I22" s="1"/>
      <c r="J22" s="1"/>
    </row>
    <row r="23" spans="1:10" ht="29.25" customHeight="1">
      <c r="A23" s="10" t="s">
        <v>80</v>
      </c>
      <c r="B23" s="62">
        <v>0</v>
      </c>
      <c r="C23" s="62">
        <v>0</v>
      </c>
      <c r="D23" s="62">
        <f t="shared" si="0"/>
        <v>0</v>
      </c>
      <c r="E23" s="62">
        <v>0</v>
      </c>
      <c r="F23" s="62">
        <v>2471762.16</v>
      </c>
      <c r="G23" s="63">
        <f t="shared" si="1"/>
        <v>2471762.16</v>
      </c>
      <c r="H23" s="21"/>
      <c r="I23" s="1"/>
      <c r="J23" s="1"/>
    </row>
    <row r="24" spans="1:10" ht="46.5" customHeight="1">
      <c r="A24" s="10" t="s">
        <v>81</v>
      </c>
      <c r="B24" s="62">
        <v>0</v>
      </c>
      <c r="C24" s="62">
        <v>79042</v>
      </c>
      <c r="D24" s="62">
        <f t="shared" si="0"/>
        <v>79042</v>
      </c>
      <c r="E24" s="62">
        <v>0</v>
      </c>
      <c r="F24" s="62">
        <v>184428</v>
      </c>
      <c r="G24" s="63">
        <f t="shared" si="1"/>
        <v>184428</v>
      </c>
      <c r="H24" s="21"/>
      <c r="I24" s="1"/>
      <c r="J24" s="1"/>
    </row>
    <row r="25" spans="1:10" ht="17.25" customHeight="1">
      <c r="A25" s="43" t="s">
        <v>106</v>
      </c>
      <c r="B25" s="59">
        <f>B26+B27</f>
        <v>23019451.19</v>
      </c>
      <c r="C25" s="59">
        <f>C26+C27</f>
        <v>17281956.63</v>
      </c>
      <c r="D25" s="59">
        <f>C25-B25</f>
        <v>-5737494.560000002</v>
      </c>
      <c r="E25" s="59">
        <f>E26+E27</f>
        <v>32300</v>
      </c>
      <c r="F25" s="59">
        <f>F26+F27</f>
        <v>14936447.62</v>
      </c>
      <c r="G25" s="60">
        <f>F25-E25</f>
        <v>14904147.62</v>
      </c>
      <c r="H25" s="21"/>
      <c r="I25" s="1"/>
      <c r="J25" s="1"/>
    </row>
    <row r="26" spans="1:10" ht="15.75" customHeight="1">
      <c r="A26" s="10" t="s">
        <v>26</v>
      </c>
      <c r="B26" s="62">
        <v>21055238.12</v>
      </c>
      <c r="C26" s="62">
        <v>14839540.57</v>
      </c>
      <c r="D26" s="62">
        <f t="shared" si="0"/>
        <v>-6215697.550000001</v>
      </c>
      <c r="E26" s="62">
        <v>32300</v>
      </c>
      <c r="F26" s="62">
        <v>14936447.62</v>
      </c>
      <c r="G26" s="63">
        <f t="shared" si="1"/>
        <v>14904147.62</v>
      </c>
      <c r="H26" s="21"/>
      <c r="I26" s="1"/>
      <c r="J26" s="1"/>
    </row>
    <row r="27" spans="1:10" ht="29.25" customHeight="1">
      <c r="A27" s="10" t="s">
        <v>41</v>
      </c>
      <c r="B27" s="62">
        <v>1964213.07</v>
      </c>
      <c r="C27" s="62">
        <v>2442416.06</v>
      </c>
      <c r="D27" s="62">
        <f>C27-B27</f>
        <v>478202.99</v>
      </c>
      <c r="E27" s="62">
        <v>0</v>
      </c>
      <c r="F27" s="62">
        <v>0</v>
      </c>
      <c r="G27" s="63">
        <f>F27-E27</f>
        <v>0</v>
      </c>
      <c r="H27" s="21"/>
      <c r="I27" s="1"/>
      <c r="J27" s="1"/>
    </row>
    <row r="28" spans="1:10" ht="15" customHeight="1">
      <c r="A28" s="43" t="s">
        <v>107</v>
      </c>
      <c r="B28" s="59">
        <f>B29+B30+B31+B32+B33+B34+B36+B38+B40+B41+B43+B44+B39</f>
        <v>18506322.09</v>
      </c>
      <c r="C28" s="59">
        <f>C29+C30+C31+C32+C33+C34+C36+C38+C40+C41+C43+C44+C37+C39+C35</f>
        <v>24148820.47</v>
      </c>
      <c r="D28" s="59">
        <f t="shared" si="0"/>
        <v>5642498.379999999</v>
      </c>
      <c r="E28" s="59">
        <f>E29+E30+E31+E32+E33+E34+E36+E38+E40+E41+E43+E44</f>
        <v>134554.93</v>
      </c>
      <c r="F28" s="59">
        <f>F29+F30+F31+F32+F33+F34+F36+F38+F40+F41+F43+F44+F42</f>
        <v>2197429.55</v>
      </c>
      <c r="G28" s="60">
        <f t="shared" si="1"/>
        <v>2062874.6199999999</v>
      </c>
      <c r="H28" s="23"/>
      <c r="I28" s="3"/>
      <c r="J28" s="3"/>
    </row>
    <row r="29" spans="1:10" ht="47.25" customHeight="1">
      <c r="A29" s="36" t="s">
        <v>1</v>
      </c>
      <c r="B29" s="62">
        <v>337921.98</v>
      </c>
      <c r="C29" s="62">
        <v>304608.31</v>
      </c>
      <c r="D29" s="62">
        <f t="shared" si="0"/>
        <v>-33313.669999999984</v>
      </c>
      <c r="E29" s="62">
        <v>0</v>
      </c>
      <c r="F29" s="62">
        <v>0</v>
      </c>
      <c r="G29" s="63">
        <f t="shared" si="1"/>
        <v>0</v>
      </c>
      <c r="H29" s="21"/>
      <c r="I29" s="1"/>
      <c r="J29" s="1"/>
    </row>
    <row r="30" spans="1:10" ht="29.25" customHeight="1">
      <c r="A30" s="37" t="s">
        <v>27</v>
      </c>
      <c r="B30" s="62">
        <v>124142</v>
      </c>
      <c r="C30" s="62">
        <v>151313.95</v>
      </c>
      <c r="D30" s="62">
        <f aca="true" t="shared" si="2" ref="D30:D44">C30-B30</f>
        <v>27171.95000000001</v>
      </c>
      <c r="E30" s="62">
        <v>0</v>
      </c>
      <c r="F30" s="62">
        <v>0</v>
      </c>
      <c r="G30" s="63">
        <f aca="true" t="shared" si="3" ref="G30:G44">F30-E30</f>
        <v>0</v>
      </c>
      <c r="H30" s="21"/>
      <c r="I30" s="1"/>
      <c r="J30" s="1"/>
    </row>
    <row r="31" spans="1:10" ht="29.25" customHeight="1">
      <c r="A31" s="37" t="s">
        <v>2</v>
      </c>
      <c r="B31" s="62">
        <v>17234.14</v>
      </c>
      <c r="C31" s="62">
        <v>16389.41</v>
      </c>
      <c r="D31" s="62">
        <f t="shared" si="2"/>
        <v>-844.7299999999996</v>
      </c>
      <c r="E31" s="62">
        <v>0</v>
      </c>
      <c r="F31" s="62">
        <v>0</v>
      </c>
      <c r="G31" s="63">
        <f t="shared" si="3"/>
        <v>0</v>
      </c>
      <c r="H31" s="21"/>
      <c r="I31" s="1"/>
      <c r="J31" s="1"/>
    </row>
    <row r="32" spans="1:10" ht="30.75" customHeight="1">
      <c r="A32" s="37" t="s">
        <v>4</v>
      </c>
      <c r="B32" s="62">
        <v>5390292.46</v>
      </c>
      <c r="C32" s="62">
        <v>5499865.27</v>
      </c>
      <c r="D32" s="62">
        <f t="shared" si="2"/>
        <v>109572.80999999959</v>
      </c>
      <c r="E32" s="62">
        <v>97729.65</v>
      </c>
      <c r="F32" s="62">
        <v>149636.71</v>
      </c>
      <c r="G32" s="63">
        <f t="shared" si="3"/>
        <v>51907.06</v>
      </c>
      <c r="H32" s="21"/>
      <c r="I32" s="1"/>
      <c r="J32" s="1"/>
    </row>
    <row r="33" spans="1:10" ht="15.75" customHeight="1">
      <c r="A33" s="37" t="s">
        <v>3</v>
      </c>
      <c r="B33" s="62">
        <v>5054143.42</v>
      </c>
      <c r="C33" s="62">
        <v>5177967.93</v>
      </c>
      <c r="D33" s="62">
        <f t="shared" si="2"/>
        <v>123824.50999999978</v>
      </c>
      <c r="E33" s="62">
        <v>36825.28</v>
      </c>
      <c r="F33" s="62">
        <v>82111.5</v>
      </c>
      <c r="G33" s="63">
        <f t="shared" si="3"/>
        <v>45286.22</v>
      </c>
      <c r="H33" s="21"/>
      <c r="I33" s="1"/>
      <c r="J33" s="1"/>
    </row>
    <row r="34" spans="1:10" ht="15.75" customHeight="1">
      <c r="A34" s="37" t="s">
        <v>9</v>
      </c>
      <c r="B34" s="62">
        <v>132000</v>
      </c>
      <c r="C34" s="62">
        <v>137000</v>
      </c>
      <c r="D34" s="62">
        <f t="shared" si="2"/>
        <v>5000</v>
      </c>
      <c r="E34" s="62">
        <v>0</v>
      </c>
      <c r="F34" s="62">
        <v>0</v>
      </c>
      <c r="G34" s="63">
        <f t="shared" si="3"/>
        <v>0</v>
      </c>
      <c r="H34" s="21"/>
      <c r="I34" s="1"/>
      <c r="J34" s="1"/>
    </row>
    <row r="35" spans="1:10" ht="15.75" customHeight="1">
      <c r="A35" s="37" t="s">
        <v>103</v>
      </c>
      <c r="B35" s="62">
        <v>0</v>
      </c>
      <c r="C35" s="62">
        <v>11267.58</v>
      </c>
      <c r="D35" s="62">
        <f t="shared" si="2"/>
        <v>11267.58</v>
      </c>
      <c r="E35" s="62">
        <v>0</v>
      </c>
      <c r="F35" s="62">
        <v>0</v>
      </c>
      <c r="G35" s="63">
        <f t="shared" si="3"/>
        <v>0</v>
      </c>
      <c r="H35" s="21"/>
      <c r="I35" s="1"/>
      <c r="J35" s="1"/>
    </row>
    <row r="36" spans="1:10" ht="15.75" customHeight="1">
      <c r="A36" s="37" t="s">
        <v>10</v>
      </c>
      <c r="B36" s="62">
        <v>144500</v>
      </c>
      <c r="C36" s="62">
        <v>153945</v>
      </c>
      <c r="D36" s="62">
        <f t="shared" si="2"/>
        <v>9445</v>
      </c>
      <c r="E36" s="62">
        <v>0</v>
      </c>
      <c r="F36" s="62">
        <v>0</v>
      </c>
      <c r="G36" s="63">
        <f t="shared" si="3"/>
        <v>0</v>
      </c>
      <c r="H36" s="21"/>
      <c r="I36" s="1"/>
      <c r="J36" s="1"/>
    </row>
    <row r="37" spans="1:10" ht="43.5" customHeight="1">
      <c r="A37" s="35" t="s">
        <v>28</v>
      </c>
      <c r="B37" s="62">
        <v>0</v>
      </c>
      <c r="C37" s="62">
        <v>413440</v>
      </c>
      <c r="D37" s="62">
        <f t="shared" si="2"/>
        <v>413440</v>
      </c>
      <c r="E37" s="62">
        <v>0</v>
      </c>
      <c r="F37" s="62">
        <v>0</v>
      </c>
      <c r="G37" s="63">
        <f t="shared" si="3"/>
        <v>0</v>
      </c>
      <c r="H37" s="21"/>
      <c r="I37" s="1"/>
      <c r="J37" s="1"/>
    </row>
    <row r="38" spans="1:10" ht="59.25" customHeight="1">
      <c r="A38" s="37" t="s">
        <v>5</v>
      </c>
      <c r="B38" s="62">
        <v>654535.49</v>
      </c>
      <c r="C38" s="62">
        <v>555549.44</v>
      </c>
      <c r="D38" s="62">
        <f t="shared" si="2"/>
        <v>-98986.05000000005</v>
      </c>
      <c r="E38" s="62">
        <v>0</v>
      </c>
      <c r="F38" s="62">
        <v>0</v>
      </c>
      <c r="G38" s="63">
        <f t="shared" si="3"/>
        <v>0</v>
      </c>
      <c r="H38" s="21"/>
      <c r="I38" s="1"/>
      <c r="J38" s="1"/>
    </row>
    <row r="39" spans="1:10" ht="15.75" customHeight="1">
      <c r="A39" s="35" t="s">
        <v>61</v>
      </c>
      <c r="B39" s="62">
        <v>20106.88</v>
      </c>
      <c r="C39" s="62">
        <v>20436.71</v>
      </c>
      <c r="D39" s="62">
        <f t="shared" si="2"/>
        <v>329.8299999999981</v>
      </c>
      <c r="E39" s="62">
        <v>0</v>
      </c>
      <c r="F39" s="62">
        <v>0</v>
      </c>
      <c r="G39" s="63">
        <f t="shared" si="3"/>
        <v>0</v>
      </c>
      <c r="H39" s="21"/>
      <c r="I39" s="1"/>
      <c r="J39" s="1"/>
    </row>
    <row r="40" spans="1:10" ht="48.75" customHeight="1">
      <c r="A40" s="37" t="s">
        <v>6</v>
      </c>
      <c r="B40" s="62">
        <v>553424.84</v>
      </c>
      <c r="C40" s="62">
        <v>565517.11</v>
      </c>
      <c r="D40" s="62">
        <f t="shared" si="2"/>
        <v>12092.270000000019</v>
      </c>
      <c r="E40" s="62">
        <v>0</v>
      </c>
      <c r="F40" s="62">
        <v>0</v>
      </c>
      <c r="G40" s="63">
        <f t="shared" si="3"/>
        <v>0</v>
      </c>
      <c r="H40" s="21"/>
      <c r="I40" s="1"/>
      <c r="J40" s="1"/>
    </row>
    <row r="41" spans="1:10" ht="15.75" customHeight="1">
      <c r="A41" s="37" t="s">
        <v>7</v>
      </c>
      <c r="B41" s="62">
        <v>109201.52</v>
      </c>
      <c r="C41" s="62">
        <v>143550.59</v>
      </c>
      <c r="D41" s="62">
        <f t="shared" si="2"/>
        <v>34349.06999999999</v>
      </c>
      <c r="E41" s="62">
        <v>0</v>
      </c>
      <c r="F41" s="62">
        <v>0</v>
      </c>
      <c r="G41" s="63">
        <f t="shared" si="3"/>
        <v>0</v>
      </c>
      <c r="H41" s="21"/>
      <c r="I41" s="1"/>
      <c r="J41" s="1"/>
    </row>
    <row r="42" spans="1:10" ht="29.25" customHeight="1">
      <c r="A42" s="35" t="s">
        <v>43</v>
      </c>
      <c r="B42" s="62">
        <v>0</v>
      </c>
      <c r="C42" s="62">
        <v>0</v>
      </c>
      <c r="D42" s="62">
        <f t="shared" si="2"/>
        <v>0</v>
      </c>
      <c r="E42" s="62">
        <v>0</v>
      </c>
      <c r="F42" s="62">
        <v>1534621.84</v>
      </c>
      <c r="G42" s="63">
        <f t="shared" si="3"/>
        <v>1534621.84</v>
      </c>
      <c r="H42" s="21"/>
      <c r="I42" s="1"/>
      <c r="J42" s="1"/>
    </row>
    <row r="43" spans="1:10" ht="29.25" customHeight="1">
      <c r="A43" s="10" t="s">
        <v>77</v>
      </c>
      <c r="B43" s="62">
        <v>103260</v>
      </c>
      <c r="C43" s="62">
        <v>247303</v>
      </c>
      <c r="D43" s="62">
        <f t="shared" si="2"/>
        <v>144043</v>
      </c>
      <c r="E43" s="62">
        <v>0</v>
      </c>
      <c r="F43" s="62">
        <v>411055.77</v>
      </c>
      <c r="G43" s="63">
        <f t="shared" si="3"/>
        <v>411055.77</v>
      </c>
      <c r="H43" s="21"/>
      <c r="I43" s="1"/>
      <c r="J43" s="1"/>
    </row>
    <row r="44" spans="1:10" ht="15.75" customHeight="1">
      <c r="A44" s="37" t="s">
        <v>8</v>
      </c>
      <c r="B44" s="62">
        <v>5865559.36</v>
      </c>
      <c r="C44" s="62">
        <v>10750666.17</v>
      </c>
      <c r="D44" s="62">
        <f t="shared" si="2"/>
        <v>4885106.81</v>
      </c>
      <c r="E44" s="62">
        <v>0</v>
      </c>
      <c r="F44" s="62">
        <v>20003.73</v>
      </c>
      <c r="G44" s="63">
        <f t="shared" si="3"/>
        <v>20003.73</v>
      </c>
      <c r="H44" s="21"/>
      <c r="I44" s="1"/>
      <c r="J44" s="1"/>
    </row>
    <row r="45" spans="1:8" ht="17.25" customHeight="1">
      <c r="A45" s="44" t="s">
        <v>108</v>
      </c>
      <c r="B45" s="59">
        <f>B46+B47+B48+B49</f>
        <v>18816577.259999998</v>
      </c>
      <c r="C45" s="59">
        <f>C46+C47+C48+C49</f>
        <v>19264127.73</v>
      </c>
      <c r="D45" s="59">
        <f t="shared" si="0"/>
        <v>447550.47000000253</v>
      </c>
      <c r="E45" s="59">
        <f>E46+E47+E48+E49</f>
        <v>498694.38</v>
      </c>
      <c r="F45" s="59">
        <f>F46+F47+F48+F49</f>
        <v>766414.6599999999</v>
      </c>
      <c r="G45" s="60">
        <f t="shared" si="1"/>
        <v>267720.2799999999</v>
      </c>
      <c r="H45" s="24"/>
    </row>
    <row r="46" spans="1:8" ht="15.75" customHeight="1">
      <c r="A46" s="37" t="s">
        <v>18</v>
      </c>
      <c r="B46" s="62">
        <v>3510575.05</v>
      </c>
      <c r="C46" s="62">
        <v>3427818.15</v>
      </c>
      <c r="D46" s="62">
        <f t="shared" si="0"/>
        <v>-82756.8999999999</v>
      </c>
      <c r="E46" s="62">
        <v>54287.96</v>
      </c>
      <c r="F46" s="62">
        <v>79319.49</v>
      </c>
      <c r="G46" s="63">
        <f t="shared" si="1"/>
        <v>25031.530000000006</v>
      </c>
      <c r="H46" s="24"/>
    </row>
    <row r="47" spans="1:8" ht="15.75" customHeight="1">
      <c r="A47" s="37" t="s">
        <v>19</v>
      </c>
      <c r="B47" s="62">
        <v>3084974.88</v>
      </c>
      <c r="C47" s="62">
        <v>3105116.43</v>
      </c>
      <c r="D47" s="62">
        <f t="shared" si="0"/>
        <v>20141.55000000028</v>
      </c>
      <c r="E47" s="62">
        <v>4099.74</v>
      </c>
      <c r="F47" s="62">
        <v>97429.18</v>
      </c>
      <c r="G47" s="63">
        <f t="shared" si="1"/>
        <v>93329.43999999999</v>
      </c>
      <c r="H47" s="24"/>
    </row>
    <row r="48" spans="1:8" ht="29.25" customHeight="1">
      <c r="A48" s="37" t="s">
        <v>20</v>
      </c>
      <c r="B48" s="62">
        <v>8462293.51</v>
      </c>
      <c r="C48" s="62">
        <v>8774882.15</v>
      </c>
      <c r="D48" s="62">
        <f t="shared" si="0"/>
        <v>312588.6400000006</v>
      </c>
      <c r="E48" s="62">
        <v>440306.68</v>
      </c>
      <c r="F48" s="62">
        <v>511650.99</v>
      </c>
      <c r="G48" s="63">
        <f t="shared" si="1"/>
        <v>71344.31</v>
      </c>
      <c r="H48" s="24"/>
    </row>
    <row r="49" spans="1:8" ht="15.75" customHeight="1">
      <c r="A49" s="37" t="s">
        <v>21</v>
      </c>
      <c r="B49" s="62">
        <v>3758733.82</v>
      </c>
      <c r="C49" s="62">
        <v>3956311</v>
      </c>
      <c r="D49" s="62">
        <f t="shared" si="0"/>
        <v>197577.18000000017</v>
      </c>
      <c r="E49" s="62">
        <v>0</v>
      </c>
      <c r="F49" s="62">
        <v>78015</v>
      </c>
      <c r="G49" s="63">
        <f t="shared" si="1"/>
        <v>78015</v>
      </c>
      <c r="H49" s="24"/>
    </row>
    <row r="50" spans="1:8" ht="17.25" customHeight="1">
      <c r="A50" s="45" t="s">
        <v>109</v>
      </c>
      <c r="B50" s="59">
        <f>B51</f>
        <v>902468.94</v>
      </c>
      <c r="C50" s="59">
        <f>C51+C52</f>
        <v>1392425.63</v>
      </c>
      <c r="D50" s="59">
        <f t="shared" si="0"/>
        <v>489956.68999999994</v>
      </c>
      <c r="E50" s="59">
        <f>E51</f>
        <v>0</v>
      </c>
      <c r="F50" s="59">
        <f>F51</f>
        <v>0</v>
      </c>
      <c r="G50" s="60">
        <f t="shared" si="1"/>
        <v>0</v>
      </c>
      <c r="H50" s="24"/>
    </row>
    <row r="51" spans="1:8" ht="15.75" customHeight="1">
      <c r="A51" s="37" t="s">
        <v>45</v>
      </c>
      <c r="B51" s="62">
        <v>902468.94</v>
      </c>
      <c r="C51" s="62">
        <v>1304146.43</v>
      </c>
      <c r="D51" s="62">
        <f t="shared" si="0"/>
        <v>401677.49</v>
      </c>
      <c r="E51" s="62">
        <v>0</v>
      </c>
      <c r="F51" s="62">
        <v>0</v>
      </c>
      <c r="G51" s="63">
        <f t="shared" si="1"/>
        <v>0</v>
      </c>
      <c r="H51" s="24"/>
    </row>
    <row r="52" spans="1:8" ht="29.25" customHeight="1">
      <c r="A52" s="35" t="s">
        <v>83</v>
      </c>
      <c r="B52" s="62">
        <v>0</v>
      </c>
      <c r="C52" s="62">
        <v>88279.2</v>
      </c>
      <c r="D52" s="62">
        <f>C52-B52</f>
        <v>88279.2</v>
      </c>
      <c r="E52" s="62">
        <v>0</v>
      </c>
      <c r="F52" s="62">
        <v>0</v>
      </c>
      <c r="G52" s="63">
        <f>F52-E52</f>
        <v>0</v>
      </c>
      <c r="H52" s="24"/>
    </row>
    <row r="53" spans="1:8" ht="17.25" customHeight="1">
      <c r="A53" s="46" t="s">
        <v>110</v>
      </c>
      <c r="B53" s="59">
        <f>B55+B54+B56</f>
        <v>45399556.019999996</v>
      </c>
      <c r="C53" s="59">
        <f>C55+C54+C56</f>
        <v>51871774.7</v>
      </c>
      <c r="D53" s="59">
        <f t="shared" si="0"/>
        <v>6472218.680000007</v>
      </c>
      <c r="E53" s="59">
        <f>E55+E54+E56</f>
        <v>96970</v>
      </c>
      <c r="F53" s="59">
        <f>F55+F54+F56</f>
        <v>2520278.8</v>
      </c>
      <c r="G53" s="60">
        <f t="shared" si="1"/>
        <v>2423308.8</v>
      </c>
      <c r="H53" s="24"/>
    </row>
    <row r="54" spans="1:8" ht="29.25" customHeight="1">
      <c r="A54" s="37" t="s">
        <v>11</v>
      </c>
      <c r="B54" s="62">
        <v>1111876.15</v>
      </c>
      <c r="C54" s="62">
        <v>13200</v>
      </c>
      <c r="D54" s="62">
        <f t="shared" si="0"/>
        <v>-1098676.15</v>
      </c>
      <c r="E54" s="62">
        <v>54970</v>
      </c>
      <c r="F54" s="62"/>
      <c r="G54" s="63">
        <f t="shared" si="1"/>
        <v>-54970</v>
      </c>
      <c r="H54" s="24"/>
    </row>
    <row r="55" spans="1:8" ht="15.75" customHeight="1">
      <c r="A55" s="37" t="s">
        <v>12</v>
      </c>
      <c r="B55" s="62">
        <v>44287679.87</v>
      </c>
      <c r="C55" s="62">
        <v>50546696.02</v>
      </c>
      <c r="D55" s="62">
        <f t="shared" si="0"/>
        <v>6259016.150000006</v>
      </c>
      <c r="E55" s="62">
        <v>42000</v>
      </c>
      <c r="F55" s="62">
        <v>2520278.8</v>
      </c>
      <c r="G55" s="63">
        <f t="shared" si="1"/>
        <v>2478278.8</v>
      </c>
      <c r="H55" s="24"/>
    </row>
    <row r="56" spans="1:8" ht="15.75" customHeight="1">
      <c r="A56" s="38" t="s">
        <v>84</v>
      </c>
      <c r="B56" s="62">
        <v>0</v>
      </c>
      <c r="C56" s="62">
        <v>1311878.68</v>
      </c>
      <c r="D56" s="62">
        <f t="shared" si="0"/>
        <v>1311878.68</v>
      </c>
      <c r="E56" s="62">
        <v>0</v>
      </c>
      <c r="F56" s="62"/>
      <c r="G56" s="63">
        <f t="shared" si="1"/>
        <v>0</v>
      </c>
      <c r="H56" s="24"/>
    </row>
    <row r="57" spans="1:8" ht="17.25" customHeight="1">
      <c r="A57" s="46" t="s">
        <v>111</v>
      </c>
      <c r="B57" s="64">
        <f>B59+B58+B61+B67+B68+B62+B63+B65+B66+B64</f>
        <v>8789473.290000001</v>
      </c>
      <c r="C57" s="64">
        <f>C59+C58+C61+C67+C68+C62+C63+C65+C66+C64</f>
        <v>30862949.240000002</v>
      </c>
      <c r="D57" s="59">
        <f>C57-B57</f>
        <v>22073475.950000003</v>
      </c>
      <c r="E57" s="64">
        <f>E59+E58+E61+E67+E68+E62+E63+E65+E66+E60</f>
        <v>6076191.95</v>
      </c>
      <c r="F57" s="64">
        <f>F59+F58+F61+F67+F68+F62+F63+F65+F66+F60</f>
        <v>33197452.07</v>
      </c>
      <c r="G57" s="60">
        <f>F57-E57</f>
        <v>27121260.12</v>
      </c>
      <c r="H57" s="24"/>
    </row>
    <row r="58" spans="1:8" ht="15.75" customHeight="1">
      <c r="A58" s="11" t="s">
        <v>85</v>
      </c>
      <c r="B58" s="65">
        <v>20000</v>
      </c>
      <c r="C58" s="65">
        <v>39300</v>
      </c>
      <c r="D58" s="62">
        <f>C58-B58</f>
        <v>19300</v>
      </c>
      <c r="E58" s="65">
        <v>0</v>
      </c>
      <c r="F58" s="65">
        <v>84600</v>
      </c>
      <c r="G58" s="63">
        <f>F58-E58</f>
        <v>84600</v>
      </c>
      <c r="H58" s="24"/>
    </row>
    <row r="59" spans="1:8" ht="15.75" customHeight="1">
      <c r="A59" s="11" t="s">
        <v>14</v>
      </c>
      <c r="B59" s="62">
        <v>0</v>
      </c>
      <c r="C59" s="62">
        <v>0</v>
      </c>
      <c r="D59" s="62">
        <v>0</v>
      </c>
      <c r="E59" s="65">
        <v>3725422.95</v>
      </c>
      <c r="F59" s="65">
        <v>28894453.69</v>
      </c>
      <c r="G59" s="63">
        <f t="shared" si="1"/>
        <v>25169030.740000002</v>
      </c>
      <c r="H59" s="25"/>
    </row>
    <row r="60" spans="1:8" ht="29.25" customHeight="1">
      <c r="A60" s="11" t="s">
        <v>73</v>
      </c>
      <c r="B60" s="62">
        <v>0</v>
      </c>
      <c r="C60" s="62">
        <v>0</v>
      </c>
      <c r="D60" s="62">
        <v>0</v>
      </c>
      <c r="E60" s="65">
        <v>0</v>
      </c>
      <c r="F60" s="65">
        <v>1647988.2</v>
      </c>
      <c r="G60" s="63">
        <f t="shared" si="1"/>
        <v>1647988.2</v>
      </c>
      <c r="H60" s="25"/>
    </row>
    <row r="61" spans="1:8" ht="15.75" customHeight="1">
      <c r="A61" s="37" t="s">
        <v>13</v>
      </c>
      <c r="B61" s="62">
        <v>0</v>
      </c>
      <c r="C61" s="62">
        <v>0</v>
      </c>
      <c r="D61" s="62">
        <f t="shared" si="0"/>
        <v>0</v>
      </c>
      <c r="E61" s="65">
        <v>10854</v>
      </c>
      <c r="F61" s="65">
        <v>0</v>
      </c>
      <c r="G61" s="63">
        <f t="shared" si="1"/>
        <v>-10854</v>
      </c>
      <c r="H61" s="24"/>
    </row>
    <row r="62" spans="1:8" ht="29.25" customHeight="1">
      <c r="A62" s="37" t="s">
        <v>44</v>
      </c>
      <c r="B62" s="65">
        <v>2669792.28</v>
      </c>
      <c r="C62" s="65">
        <v>3131365.84</v>
      </c>
      <c r="D62" s="62">
        <f t="shared" si="0"/>
        <v>461573.56000000006</v>
      </c>
      <c r="E62" s="62">
        <v>0</v>
      </c>
      <c r="F62" s="62">
        <v>0</v>
      </c>
      <c r="G62" s="63">
        <f t="shared" si="1"/>
        <v>0</v>
      </c>
      <c r="H62" s="25"/>
    </row>
    <row r="63" spans="1:8" ht="30" customHeight="1">
      <c r="A63" s="37" t="s">
        <v>15</v>
      </c>
      <c r="B63" s="62">
        <v>5038532.85</v>
      </c>
      <c r="C63" s="62">
        <v>26557736.44</v>
      </c>
      <c r="D63" s="62">
        <f t="shared" si="0"/>
        <v>21519203.590000004</v>
      </c>
      <c r="E63" s="65">
        <v>426423</v>
      </c>
      <c r="F63" s="65">
        <v>1840215.18</v>
      </c>
      <c r="G63" s="63">
        <f t="shared" si="1"/>
        <v>1413792.18</v>
      </c>
      <c r="H63" s="24"/>
    </row>
    <row r="64" spans="1:8" ht="15.75" customHeight="1">
      <c r="A64" s="37" t="s">
        <v>63</v>
      </c>
      <c r="B64" s="62">
        <v>15800.4</v>
      </c>
      <c r="C64" s="62">
        <v>0</v>
      </c>
      <c r="D64" s="62">
        <f t="shared" si="0"/>
        <v>-15800.4</v>
      </c>
      <c r="E64" s="65">
        <v>0</v>
      </c>
      <c r="F64" s="65">
        <v>0</v>
      </c>
      <c r="G64" s="63">
        <f t="shared" si="1"/>
        <v>0</v>
      </c>
      <c r="H64" s="24"/>
    </row>
    <row r="65" spans="1:8" ht="30" customHeight="1">
      <c r="A65" s="37" t="s">
        <v>46</v>
      </c>
      <c r="B65" s="62">
        <v>0</v>
      </c>
      <c r="C65" s="62">
        <v>0</v>
      </c>
      <c r="D65" s="62">
        <f t="shared" si="0"/>
        <v>0</v>
      </c>
      <c r="E65" s="65">
        <v>0</v>
      </c>
      <c r="F65" s="65">
        <v>4000</v>
      </c>
      <c r="G65" s="63">
        <f t="shared" si="1"/>
        <v>4000</v>
      </c>
      <c r="H65" s="24"/>
    </row>
    <row r="66" spans="1:8" ht="15.75" customHeight="1">
      <c r="A66" s="37" t="s">
        <v>47</v>
      </c>
      <c r="B66" s="62">
        <v>0</v>
      </c>
      <c r="C66" s="62">
        <v>0</v>
      </c>
      <c r="D66" s="62">
        <f t="shared" si="0"/>
        <v>0</v>
      </c>
      <c r="E66" s="62">
        <v>1830499</v>
      </c>
      <c r="F66" s="62">
        <v>549966</v>
      </c>
      <c r="G66" s="63">
        <f t="shared" si="1"/>
        <v>-1280533</v>
      </c>
      <c r="H66" s="24"/>
    </row>
    <row r="67" spans="1:8" ht="15.75" customHeight="1">
      <c r="A67" s="37" t="s">
        <v>16</v>
      </c>
      <c r="B67" s="65">
        <v>37723</v>
      </c>
      <c r="C67" s="65">
        <v>37500</v>
      </c>
      <c r="D67" s="62">
        <f t="shared" si="0"/>
        <v>-223</v>
      </c>
      <c r="E67" s="65">
        <v>0</v>
      </c>
      <c r="F67" s="65">
        <v>0</v>
      </c>
      <c r="G67" s="63">
        <f t="shared" si="1"/>
        <v>0</v>
      </c>
      <c r="H67" s="24"/>
    </row>
    <row r="68" spans="1:8" ht="15.75" customHeight="1">
      <c r="A68" s="37" t="s">
        <v>17</v>
      </c>
      <c r="B68" s="62">
        <v>1007624.76</v>
      </c>
      <c r="C68" s="62">
        <v>1097046.96</v>
      </c>
      <c r="D68" s="62">
        <f t="shared" si="0"/>
        <v>89422.19999999995</v>
      </c>
      <c r="E68" s="65">
        <v>82993</v>
      </c>
      <c r="F68" s="65">
        <v>176229</v>
      </c>
      <c r="G68" s="63">
        <f t="shared" si="1"/>
        <v>93236</v>
      </c>
      <c r="H68" s="24"/>
    </row>
    <row r="69" spans="1:8" ht="17.25" customHeight="1">
      <c r="A69" s="46" t="s">
        <v>112</v>
      </c>
      <c r="B69" s="64">
        <f>B70+B73+B75+B74+1815576.91</f>
        <v>2651395.63</v>
      </c>
      <c r="C69" s="64">
        <f>C70+C73+C75+C74+C72+10462617.78</f>
        <v>11587003.02</v>
      </c>
      <c r="D69" s="64">
        <f>C69-B69</f>
        <v>8935607.39</v>
      </c>
      <c r="E69" s="64">
        <f>E70+E73+E75+34220902</f>
        <v>36735512.25</v>
      </c>
      <c r="F69" s="64">
        <f>F70+F73+F75+30226581.2</f>
        <v>31529990.369999997</v>
      </c>
      <c r="G69" s="66">
        <f>F69-E69</f>
        <v>-5205521.880000003</v>
      </c>
      <c r="H69" s="26"/>
    </row>
    <row r="70" spans="1:8" ht="28.5" customHeight="1">
      <c r="A70" s="37" t="s">
        <v>48</v>
      </c>
      <c r="B70" s="62">
        <v>700128.14</v>
      </c>
      <c r="C70" s="62">
        <v>1005984.96</v>
      </c>
      <c r="D70" s="62">
        <f aca="true" t="shared" si="4" ref="D70:D78">C70-B70</f>
        <v>305856.81999999995</v>
      </c>
      <c r="E70" s="65">
        <v>1888083</v>
      </c>
      <c r="F70" s="65">
        <v>49200</v>
      </c>
      <c r="G70" s="63">
        <f aca="true" t="shared" si="5" ref="G70:G78">F70-E70</f>
        <v>-1838883</v>
      </c>
      <c r="H70" s="27"/>
    </row>
    <row r="71" spans="1:8" ht="15.75" customHeight="1">
      <c r="A71" s="80" t="s">
        <v>114</v>
      </c>
      <c r="B71" s="62">
        <v>1815576.91</v>
      </c>
      <c r="C71" s="62">
        <v>10462617.78</v>
      </c>
      <c r="D71" s="62">
        <f t="shared" si="4"/>
        <v>8647040.87</v>
      </c>
      <c r="E71" s="65">
        <v>34220902</v>
      </c>
      <c r="F71" s="65">
        <v>30226581.2</v>
      </c>
      <c r="G71" s="63">
        <f t="shared" si="5"/>
        <v>-3994320.8000000007</v>
      </c>
      <c r="H71" s="27"/>
    </row>
    <row r="72" spans="1:8" ht="29.25" customHeight="1">
      <c r="A72" s="38" t="s">
        <v>86</v>
      </c>
      <c r="B72" s="62">
        <v>0</v>
      </c>
      <c r="C72" s="62">
        <v>98107.57</v>
      </c>
      <c r="D72" s="62">
        <f>C72-B72</f>
        <v>98107.57</v>
      </c>
      <c r="E72" s="62">
        <v>0</v>
      </c>
      <c r="F72" s="62">
        <v>0</v>
      </c>
      <c r="G72" s="63">
        <f>F72-E72</f>
        <v>0</v>
      </c>
      <c r="H72" s="27"/>
    </row>
    <row r="73" spans="1:8" ht="15.75" customHeight="1">
      <c r="A73" s="37" t="s">
        <v>49</v>
      </c>
      <c r="B73" s="62">
        <v>0</v>
      </c>
      <c r="C73" s="62">
        <v>0</v>
      </c>
      <c r="D73" s="62">
        <f t="shared" si="4"/>
        <v>0</v>
      </c>
      <c r="E73" s="62">
        <v>160330.23</v>
      </c>
      <c r="F73" s="62">
        <v>161880</v>
      </c>
      <c r="G73" s="63">
        <f t="shared" si="5"/>
        <v>1549.7699999999895</v>
      </c>
      <c r="H73" s="27"/>
    </row>
    <row r="74" spans="1:8" ht="15.75" customHeight="1">
      <c r="A74" s="39" t="s">
        <v>42</v>
      </c>
      <c r="B74" s="62">
        <v>135690.58</v>
      </c>
      <c r="C74" s="62">
        <v>20292.71</v>
      </c>
      <c r="D74" s="62">
        <f>C74-B74</f>
        <v>-115397.87</v>
      </c>
      <c r="E74" s="62">
        <v>0</v>
      </c>
      <c r="F74" s="62">
        <v>0</v>
      </c>
      <c r="G74" s="63">
        <f>F74-E74</f>
        <v>0</v>
      </c>
      <c r="H74" s="27"/>
    </row>
    <row r="75" spans="1:8" ht="29.25" customHeight="1">
      <c r="A75" s="39" t="s">
        <v>78</v>
      </c>
      <c r="B75" s="62">
        <v>0</v>
      </c>
      <c r="C75" s="62">
        <v>0</v>
      </c>
      <c r="D75" s="62">
        <f t="shared" si="4"/>
        <v>0</v>
      </c>
      <c r="E75" s="62">
        <v>466197.02</v>
      </c>
      <c r="F75" s="62">
        <v>1092329.17</v>
      </c>
      <c r="G75" s="63">
        <f t="shared" si="5"/>
        <v>626132.1499999999</v>
      </c>
      <c r="H75" s="27"/>
    </row>
    <row r="76" spans="1:8" ht="16.5" customHeight="1">
      <c r="A76" s="46" t="s">
        <v>113</v>
      </c>
      <c r="B76" s="59">
        <v>10426166.66</v>
      </c>
      <c r="C76" s="59">
        <v>102074200</v>
      </c>
      <c r="D76" s="59">
        <f t="shared" si="4"/>
        <v>91648033.34</v>
      </c>
      <c r="E76" s="59">
        <v>0</v>
      </c>
      <c r="F76" s="59">
        <v>0</v>
      </c>
      <c r="G76" s="60">
        <f t="shared" si="5"/>
        <v>0</v>
      </c>
      <c r="H76" s="27"/>
    </row>
    <row r="77" spans="1:8" ht="43.5" customHeight="1">
      <c r="A77" s="40" t="s">
        <v>74</v>
      </c>
      <c r="B77" s="59">
        <v>0</v>
      </c>
      <c r="C77" s="59">
        <v>3000000</v>
      </c>
      <c r="D77" s="59">
        <f t="shared" si="4"/>
        <v>3000000</v>
      </c>
      <c r="E77" s="59">
        <v>0</v>
      </c>
      <c r="F77" s="59">
        <v>0</v>
      </c>
      <c r="G77" s="60">
        <f t="shared" si="5"/>
        <v>0</v>
      </c>
      <c r="H77" s="27"/>
    </row>
    <row r="78" spans="1:8" ht="31.5" customHeight="1" thickBot="1">
      <c r="A78" s="5" t="s">
        <v>62</v>
      </c>
      <c r="B78" s="59">
        <v>538823.48</v>
      </c>
      <c r="C78" s="59">
        <v>930276.6</v>
      </c>
      <c r="D78" s="59">
        <f t="shared" si="4"/>
        <v>391453.12</v>
      </c>
      <c r="E78" s="59">
        <v>58000</v>
      </c>
      <c r="F78" s="59">
        <v>126997</v>
      </c>
      <c r="G78" s="60">
        <f t="shared" si="5"/>
        <v>68997</v>
      </c>
      <c r="H78" s="27"/>
    </row>
    <row r="79" spans="1:8" ht="17.25" customHeight="1" thickBot="1">
      <c r="A79" s="48" t="s">
        <v>0</v>
      </c>
      <c r="B79" s="67">
        <f>B7+B11+B25+B28+B45+B50+B53+B57+B69+B76+B78</f>
        <v>428509514.08000004</v>
      </c>
      <c r="C79" s="67">
        <f>C7+C11+C25+C28+C45+C50+C53+C57+C69+C76+C78+C77</f>
        <v>580885308.82</v>
      </c>
      <c r="D79" s="67">
        <f>C79-B79</f>
        <v>152375794.74</v>
      </c>
      <c r="E79" s="67">
        <f>E7+E11+E25+E28+E45+E50+E53+E57+E69+E76+E78+E77</f>
        <v>49503766.269999996</v>
      </c>
      <c r="F79" s="67">
        <f>F7+F11+F25+F28+F45+F50+F53+F57+F69+F76+F78+F77</f>
        <v>100707544.97</v>
      </c>
      <c r="G79" s="68">
        <f>F79-E79</f>
        <v>51203778.7</v>
      </c>
      <c r="H79" s="28"/>
    </row>
    <row r="80" spans="1:8" ht="15" customHeight="1" thickBot="1">
      <c r="A80" s="84"/>
      <c r="B80" s="85"/>
      <c r="C80" s="85"/>
      <c r="D80" s="85"/>
      <c r="E80" s="85"/>
      <c r="F80" s="85"/>
      <c r="G80" s="86"/>
      <c r="H80" s="28"/>
    </row>
    <row r="81" spans="1:8" ht="17.25" customHeight="1" thickBot="1">
      <c r="A81" s="81" t="s">
        <v>29</v>
      </c>
      <c r="B81" s="82"/>
      <c r="C81" s="82"/>
      <c r="D81" s="82"/>
      <c r="E81" s="82"/>
      <c r="F81" s="82"/>
      <c r="G81" s="83"/>
      <c r="H81" s="27"/>
    </row>
    <row r="82" spans="1:8" ht="15.75" customHeight="1">
      <c r="A82" s="30" t="s">
        <v>88</v>
      </c>
      <c r="B82" s="69">
        <v>149845664.61</v>
      </c>
      <c r="C82" s="69">
        <v>46577854</v>
      </c>
      <c r="D82" s="62">
        <f>C82-B82</f>
        <v>-103267810.61000001</v>
      </c>
      <c r="E82" s="69">
        <f>-41326081.28</f>
        <v>-41326081.28</v>
      </c>
      <c r="F82" s="69">
        <v>-86459915.79</v>
      </c>
      <c r="G82" s="70">
        <f>F82-E82</f>
        <v>-45133834.510000005</v>
      </c>
      <c r="H82" s="27"/>
    </row>
    <row r="83" spans="1:8" ht="15.75" customHeight="1">
      <c r="A83" s="41" t="s">
        <v>89</v>
      </c>
      <c r="B83" s="62">
        <v>146957016.79</v>
      </c>
      <c r="C83" s="62">
        <v>43298085.18</v>
      </c>
      <c r="D83" s="62">
        <f>C83-B83</f>
        <v>-103658931.60999998</v>
      </c>
      <c r="E83" s="62">
        <v>-41326081.28</v>
      </c>
      <c r="F83" s="62">
        <v>-86644343.79</v>
      </c>
      <c r="G83" s="70">
        <f>F83-E83</f>
        <v>-45318262.510000005</v>
      </c>
      <c r="H83" s="27"/>
    </row>
    <row r="84" spans="1:8" ht="15.75" customHeight="1">
      <c r="A84" s="41" t="s">
        <v>90</v>
      </c>
      <c r="B84" s="62"/>
      <c r="C84" s="62"/>
      <c r="D84" s="62"/>
      <c r="E84" s="62"/>
      <c r="F84" s="62"/>
      <c r="G84" s="70"/>
      <c r="H84" s="27"/>
    </row>
    <row r="85" spans="1:8" ht="15.75" customHeight="1">
      <c r="A85" s="41" t="s">
        <v>91</v>
      </c>
      <c r="B85" s="62">
        <f>B91</f>
        <v>-149845664.61</v>
      </c>
      <c r="C85" s="62">
        <f>C91</f>
        <v>-46577853.99999999</v>
      </c>
      <c r="D85" s="62">
        <f>C85-B85</f>
        <v>103267810.61000001</v>
      </c>
      <c r="E85" s="62">
        <f>E86</f>
        <v>44572914.62</v>
      </c>
      <c r="F85" s="62">
        <v>88895040.79</v>
      </c>
      <c r="G85" s="70">
        <f aca="true" t="shared" si="6" ref="G85:G90">F85-E85</f>
        <v>44322126.17000001</v>
      </c>
      <c r="H85" s="27"/>
    </row>
    <row r="86" spans="1:8" ht="15.75" customHeight="1">
      <c r="A86" s="41" t="s">
        <v>92</v>
      </c>
      <c r="B86" s="62">
        <f>B92</f>
        <v>-146957016.79000002</v>
      </c>
      <c r="C86" s="62">
        <f>C92</f>
        <v>-43298085.17999999</v>
      </c>
      <c r="D86" s="62">
        <f>C86-B86</f>
        <v>103658931.61000003</v>
      </c>
      <c r="E86" s="62">
        <v>44572914.62</v>
      </c>
      <c r="F86" s="62">
        <v>89079468.79</v>
      </c>
      <c r="G86" s="70">
        <f t="shared" si="6"/>
        <v>44506554.17000001</v>
      </c>
      <c r="H86" s="27"/>
    </row>
    <row r="87" spans="1:8" ht="15.75" customHeight="1">
      <c r="A87" s="34" t="s">
        <v>93</v>
      </c>
      <c r="B87" s="71">
        <v>0</v>
      </c>
      <c r="C87" s="71">
        <v>0</v>
      </c>
      <c r="D87" s="71">
        <v>0</v>
      </c>
      <c r="E87" s="71">
        <f>E88</f>
        <v>-112723.62999999989</v>
      </c>
      <c r="F87" s="71">
        <f>F88</f>
        <v>-101548.8999999999</v>
      </c>
      <c r="G87" s="70">
        <f t="shared" si="6"/>
        <v>11174.729999999981</v>
      </c>
      <c r="H87" s="27"/>
    </row>
    <row r="88" spans="1:8" ht="15.75" customHeight="1">
      <c r="A88" s="32" t="s">
        <v>94</v>
      </c>
      <c r="B88" s="71">
        <v>0</v>
      </c>
      <c r="C88" s="71">
        <v>0</v>
      </c>
      <c r="D88" s="71">
        <v>0</v>
      </c>
      <c r="E88" s="71">
        <f>E89-E90</f>
        <v>-112723.62999999989</v>
      </c>
      <c r="F88" s="71">
        <f>F89-F90</f>
        <v>-101548.8999999999</v>
      </c>
      <c r="G88" s="70">
        <f t="shared" si="6"/>
        <v>11174.729999999981</v>
      </c>
      <c r="H88" s="27"/>
    </row>
    <row r="89" spans="1:8" ht="15.75" customHeight="1">
      <c r="A89" s="12" t="s">
        <v>30</v>
      </c>
      <c r="B89" s="62">
        <v>0</v>
      </c>
      <c r="C89" s="62">
        <v>0</v>
      </c>
      <c r="D89" s="62">
        <v>0</v>
      </c>
      <c r="E89" s="62">
        <v>2098040.43</v>
      </c>
      <c r="F89" s="62">
        <v>2210764.06</v>
      </c>
      <c r="G89" s="63">
        <f t="shared" si="6"/>
        <v>112723.62999999989</v>
      </c>
      <c r="H89" s="27"/>
    </row>
    <row r="90" spans="1:8" ht="15.75" customHeight="1">
      <c r="A90" s="12" t="s">
        <v>31</v>
      </c>
      <c r="B90" s="62">
        <v>0</v>
      </c>
      <c r="C90" s="62">
        <v>0</v>
      </c>
      <c r="D90" s="62">
        <v>0</v>
      </c>
      <c r="E90" s="62">
        <v>2210764.06</v>
      </c>
      <c r="F90" s="62">
        <v>2312312.96</v>
      </c>
      <c r="G90" s="63">
        <f t="shared" si="6"/>
        <v>101548.8999999999</v>
      </c>
      <c r="H90" s="27"/>
    </row>
    <row r="91" spans="1:8" ht="15.75" customHeight="1">
      <c r="A91" s="33" t="s">
        <v>95</v>
      </c>
      <c r="B91" s="72">
        <f>B93-B94+B95+B97</f>
        <v>-149845664.61</v>
      </c>
      <c r="C91" s="72">
        <f>C93-C94+C95+C97</f>
        <v>-46577853.99999999</v>
      </c>
      <c r="D91" s="62">
        <f aca="true" t="shared" si="7" ref="D91:D97">C91-B91</f>
        <v>103267810.61000001</v>
      </c>
      <c r="E91" s="72">
        <f>E92</f>
        <v>44685638.25</v>
      </c>
      <c r="F91" s="72">
        <v>88996589.69</v>
      </c>
      <c r="G91" s="73">
        <f aca="true" t="shared" si="8" ref="G91:G100">F91-E91</f>
        <v>44310951.44</v>
      </c>
      <c r="H91" s="27"/>
    </row>
    <row r="92" spans="1:8" ht="15.75" customHeight="1">
      <c r="A92" s="33" t="s">
        <v>96</v>
      </c>
      <c r="B92" s="72">
        <f>B93-B94+B96+B97</f>
        <v>-146957016.79000002</v>
      </c>
      <c r="C92" s="72">
        <f>C93-C94+C96+C97</f>
        <v>-43298085.17999999</v>
      </c>
      <c r="D92" s="62">
        <f t="shared" si="7"/>
        <v>103658931.61000003</v>
      </c>
      <c r="E92" s="72">
        <v>44685638.25</v>
      </c>
      <c r="F92" s="72">
        <v>89181017.69</v>
      </c>
      <c r="G92" s="73">
        <f t="shared" si="8"/>
        <v>44495379.44</v>
      </c>
      <c r="H92" s="27"/>
    </row>
    <row r="93" spans="1:8" ht="15.75" customHeight="1">
      <c r="A93" s="12" t="s">
        <v>30</v>
      </c>
      <c r="B93" s="62">
        <v>36706678.35</v>
      </c>
      <c r="C93" s="62">
        <v>140262751.61</v>
      </c>
      <c r="D93" s="62">
        <f t="shared" si="7"/>
        <v>103556073.26000002</v>
      </c>
      <c r="E93" s="62">
        <v>1598136.35</v>
      </c>
      <c r="F93" s="62">
        <v>3202089.45</v>
      </c>
      <c r="G93" s="63">
        <f t="shared" si="8"/>
        <v>1603953.1</v>
      </c>
      <c r="H93" s="27"/>
    </row>
    <row r="94" spans="1:8" ht="15.75" customHeight="1">
      <c r="A94" s="12" t="s">
        <v>31</v>
      </c>
      <c r="B94" s="62">
        <v>140262751.61</v>
      </c>
      <c r="C94" s="62">
        <v>93106194.12</v>
      </c>
      <c r="D94" s="62">
        <f t="shared" si="7"/>
        <v>-47156557.49000001</v>
      </c>
      <c r="E94" s="62">
        <v>3202089.45</v>
      </c>
      <c r="F94" s="62">
        <v>7815777.71</v>
      </c>
      <c r="G94" s="63">
        <f t="shared" si="8"/>
        <v>4613688.26</v>
      </c>
      <c r="H94" s="27"/>
    </row>
    <row r="95" spans="1:8" ht="15.75" customHeight="1">
      <c r="A95" s="12" t="s">
        <v>97</v>
      </c>
      <c r="B95" s="62">
        <v>0</v>
      </c>
      <c r="C95" s="62">
        <v>-124133.54</v>
      </c>
      <c r="D95" s="62">
        <f t="shared" si="7"/>
        <v>-124133.54</v>
      </c>
      <c r="E95" s="62">
        <v>0</v>
      </c>
      <c r="F95" s="62">
        <v>0</v>
      </c>
      <c r="G95" s="63">
        <f t="shared" si="8"/>
        <v>0</v>
      </c>
      <c r="H95" s="27"/>
    </row>
    <row r="96" spans="1:8" ht="15.75" customHeight="1">
      <c r="A96" s="12" t="s">
        <v>98</v>
      </c>
      <c r="B96" s="62">
        <v>2888647.82</v>
      </c>
      <c r="C96" s="62">
        <v>3155635.28</v>
      </c>
      <c r="D96" s="62">
        <f t="shared" si="7"/>
        <v>266987.45999999996</v>
      </c>
      <c r="E96" s="62">
        <v>0</v>
      </c>
      <c r="F96" s="62">
        <v>184428</v>
      </c>
      <c r="G96" s="63">
        <f t="shared" si="8"/>
        <v>184428</v>
      </c>
      <c r="H96" s="27"/>
    </row>
    <row r="97" spans="1:8" ht="27.75" customHeight="1">
      <c r="A97" s="31" t="s">
        <v>32</v>
      </c>
      <c r="B97" s="62">
        <f>-46289591.35</f>
        <v>-46289591.35</v>
      </c>
      <c r="C97" s="62">
        <v>-93610277.95</v>
      </c>
      <c r="D97" s="62">
        <f t="shared" si="7"/>
        <v>-47320686.6</v>
      </c>
      <c r="E97" s="62">
        <v>46289591.35</v>
      </c>
      <c r="F97" s="62">
        <v>93610277.95</v>
      </c>
      <c r="G97" s="63">
        <f t="shared" si="8"/>
        <v>47320686.6</v>
      </c>
      <c r="H97" s="27"/>
    </row>
    <row r="98" spans="1:8" ht="15.75" customHeight="1">
      <c r="A98" s="13" t="s">
        <v>87</v>
      </c>
      <c r="B98" s="74">
        <v>0</v>
      </c>
      <c r="C98" s="74">
        <v>0</v>
      </c>
      <c r="D98" s="74">
        <v>0</v>
      </c>
      <c r="E98" s="74">
        <f>E99</f>
        <v>-3246833.34</v>
      </c>
      <c r="F98" s="74">
        <f>F99</f>
        <v>-2435125</v>
      </c>
      <c r="G98" s="63">
        <f t="shared" si="8"/>
        <v>811708.3399999999</v>
      </c>
      <c r="H98" s="27"/>
    </row>
    <row r="99" spans="1:8" ht="15.75" customHeight="1">
      <c r="A99" s="13" t="s">
        <v>51</v>
      </c>
      <c r="B99" s="74">
        <v>0</v>
      </c>
      <c r="C99" s="74">
        <v>0</v>
      </c>
      <c r="D99" s="74">
        <v>0</v>
      </c>
      <c r="E99" s="74">
        <f>E100</f>
        <v>-3246833.34</v>
      </c>
      <c r="F99" s="74">
        <f>F100</f>
        <v>-2435125</v>
      </c>
      <c r="G99" s="63">
        <f t="shared" si="8"/>
        <v>811708.3399999999</v>
      </c>
      <c r="H99" s="27"/>
    </row>
    <row r="100" spans="1:8" ht="15.75" customHeight="1">
      <c r="A100" s="13" t="s">
        <v>50</v>
      </c>
      <c r="B100" s="74">
        <v>0</v>
      </c>
      <c r="C100" s="74">
        <v>0</v>
      </c>
      <c r="D100" s="74">
        <v>0</v>
      </c>
      <c r="E100" s="74">
        <v>-3246833.34</v>
      </c>
      <c r="F100" s="74">
        <v>-2435125</v>
      </c>
      <c r="G100" s="63">
        <f t="shared" si="8"/>
        <v>811708.3399999999</v>
      </c>
      <c r="H100" s="27"/>
    </row>
    <row r="101" spans="1:8" ht="15.75" customHeight="1">
      <c r="A101" s="13" t="s">
        <v>99</v>
      </c>
      <c r="B101" s="74"/>
      <c r="C101" s="74"/>
      <c r="D101" s="74"/>
      <c r="E101" s="74"/>
      <c r="F101" s="74"/>
      <c r="G101" s="75"/>
      <c r="H101" s="27"/>
    </row>
    <row r="102" spans="1:8" ht="15.75" customHeight="1">
      <c r="A102" s="13" t="s">
        <v>100</v>
      </c>
      <c r="B102" s="74">
        <v>0</v>
      </c>
      <c r="C102" s="74">
        <v>0</v>
      </c>
      <c r="D102" s="74">
        <v>0</v>
      </c>
      <c r="E102" s="74">
        <f>E103</f>
        <v>-3246833.34</v>
      </c>
      <c r="F102" s="74">
        <v>-2435125</v>
      </c>
      <c r="G102" s="75">
        <f>F102-E102</f>
        <v>811708.3399999999</v>
      </c>
      <c r="H102" s="27"/>
    </row>
    <row r="103" spans="1:8" ht="15.75" customHeight="1">
      <c r="A103" s="13" t="s">
        <v>101</v>
      </c>
      <c r="B103" s="74">
        <v>0</v>
      </c>
      <c r="C103" s="74">
        <v>0</v>
      </c>
      <c r="D103" s="74">
        <v>0</v>
      </c>
      <c r="E103" s="74">
        <f>E104</f>
        <v>-3246833.34</v>
      </c>
      <c r="F103" s="74">
        <v>-2435125</v>
      </c>
      <c r="G103" s="63">
        <f>F103-E103</f>
        <v>811708.3399999999</v>
      </c>
      <c r="H103" s="27"/>
    </row>
    <row r="104" spans="1:8" ht="15.75" customHeight="1" thickBot="1">
      <c r="A104" s="14" t="s">
        <v>102</v>
      </c>
      <c r="B104" s="74">
        <v>0</v>
      </c>
      <c r="C104" s="74">
        <v>0</v>
      </c>
      <c r="D104" s="74">
        <v>0</v>
      </c>
      <c r="E104" s="74">
        <v>-3246833.34</v>
      </c>
      <c r="F104" s="74">
        <v>-2435125</v>
      </c>
      <c r="G104" s="63">
        <f>F104-E104</f>
        <v>811708.3399999999</v>
      </c>
      <c r="H104" s="27"/>
    </row>
    <row r="105" spans="1:8" ht="17.25" customHeight="1" thickBot="1">
      <c r="A105" s="47" t="s">
        <v>37</v>
      </c>
      <c r="B105" s="54"/>
      <c r="C105" s="54"/>
      <c r="D105" s="54"/>
      <c r="E105" s="54"/>
      <c r="F105" s="54"/>
      <c r="G105" s="55"/>
      <c r="H105" s="27"/>
    </row>
    <row r="106" spans="1:8" ht="15.75" customHeight="1">
      <c r="A106" s="15" t="s">
        <v>75</v>
      </c>
      <c r="B106" s="76">
        <f>B107+B109</f>
        <v>0</v>
      </c>
      <c r="C106" s="76">
        <f>C107+C109</f>
        <v>0</v>
      </c>
      <c r="D106" s="76">
        <f>C106-B106</f>
        <v>0</v>
      </c>
      <c r="E106" s="76">
        <f>E107+E109</f>
        <v>-808655.08</v>
      </c>
      <c r="F106" s="76">
        <f>F107+F109</f>
        <v>-536451.04</v>
      </c>
      <c r="G106" s="77">
        <f aca="true" t="shared" si="9" ref="G106:G111">F106-E106</f>
        <v>272204.0399999999</v>
      </c>
      <c r="H106" s="27"/>
    </row>
    <row r="107" spans="1:8" ht="42" customHeight="1">
      <c r="A107" s="16" t="s">
        <v>52</v>
      </c>
      <c r="B107" s="62">
        <v>0</v>
      </c>
      <c r="C107" s="62">
        <v>0</v>
      </c>
      <c r="D107" s="62">
        <v>0</v>
      </c>
      <c r="E107" s="62">
        <v>0</v>
      </c>
      <c r="F107" s="62">
        <f>F108</f>
        <v>-4134.68</v>
      </c>
      <c r="G107" s="63">
        <f t="shared" si="9"/>
        <v>-4134.68</v>
      </c>
      <c r="H107" s="27"/>
    </row>
    <row r="108" spans="1:8" ht="15.75" customHeight="1">
      <c r="A108" s="17" t="s">
        <v>64</v>
      </c>
      <c r="B108" s="62">
        <v>0</v>
      </c>
      <c r="C108" s="62">
        <v>0</v>
      </c>
      <c r="D108" s="62">
        <v>0</v>
      </c>
      <c r="E108" s="62">
        <v>0</v>
      </c>
      <c r="F108" s="62">
        <v>-4134.68</v>
      </c>
      <c r="G108" s="63">
        <f t="shared" si="9"/>
        <v>-4134.68</v>
      </c>
      <c r="H108" s="27"/>
    </row>
    <row r="109" spans="1:8" ht="29.25" customHeight="1">
      <c r="A109" s="16" t="s">
        <v>53</v>
      </c>
      <c r="B109" s="62">
        <v>0</v>
      </c>
      <c r="C109" s="62">
        <v>0</v>
      </c>
      <c r="D109" s="62">
        <f>C109-B109</f>
        <v>0</v>
      </c>
      <c r="E109" s="62">
        <f>E110+E111</f>
        <v>-808655.08</v>
      </c>
      <c r="F109" s="62">
        <f>F110+F111</f>
        <v>-532316.36</v>
      </c>
      <c r="G109" s="63">
        <f t="shared" si="9"/>
        <v>276338.72</v>
      </c>
      <c r="H109" s="27"/>
    </row>
    <row r="110" spans="1:8" ht="15.75" customHeight="1">
      <c r="A110" s="17" t="s">
        <v>72</v>
      </c>
      <c r="B110" s="62">
        <v>0</v>
      </c>
      <c r="C110" s="62">
        <v>0</v>
      </c>
      <c r="D110" s="62">
        <f>C110-B110</f>
        <v>0</v>
      </c>
      <c r="E110" s="62">
        <v>0</v>
      </c>
      <c r="F110" s="62">
        <v>300000</v>
      </c>
      <c r="G110" s="63">
        <f t="shared" si="9"/>
        <v>300000</v>
      </c>
      <c r="H110" s="27"/>
    </row>
    <row r="111" spans="1:8" ht="15.75" customHeight="1" thickBot="1">
      <c r="A111" s="17" t="s">
        <v>64</v>
      </c>
      <c r="B111" s="62">
        <v>0</v>
      </c>
      <c r="C111" s="62">
        <v>0</v>
      </c>
      <c r="D111" s="62">
        <f>C111-B111</f>
        <v>0</v>
      </c>
      <c r="E111" s="62">
        <v>-808655.08</v>
      </c>
      <c r="F111" s="62">
        <v>-832316.36</v>
      </c>
      <c r="G111" s="63">
        <f t="shared" si="9"/>
        <v>-23661.280000000028</v>
      </c>
      <c r="H111" s="27"/>
    </row>
    <row r="112" spans="1:8" ht="14.25" customHeight="1" thickBot="1">
      <c r="A112" s="81" t="s">
        <v>23</v>
      </c>
      <c r="B112" s="82"/>
      <c r="C112" s="82"/>
      <c r="D112" s="82"/>
      <c r="E112" s="82"/>
      <c r="F112" s="82"/>
      <c r="G112" s="83"/>
      <c r="H112" s="27"/>
    </row>
    <row r="113" spans="1:8" ht="14.25" customHeight="1">
      <c r="A113" s="58" t="s">
        <v>54</v>
      </c>
      <c r="B113" s="76">
        <v>1536239.73</v>
      </c>
      <c r="C113" s="76">
        <v>1536239.73</v>
      </c>
      <c r="D113" s="76">
        <v>0</v>
      </c>
      <c r="E113" s="76">
        <v>0</v>
      </c>
      <c r="F113" s="76">
        <v>0</v>
      </c>
      <c r="G113" s="70">
        <v>0</v>
      </c>
      <c r="H113" s="27"/>
    </row>
    <row r="114" spans="1:8" ht="29.25" customHeight="1">
      <c r="A114" s="18" t="s">
        <v>57</v>
      </c>
      <c r="B114" s="62">
        <v>1536239.73</v>
      </c>
      <c r="C114" s="62">
        <v>1536239.73</v>
      </c>
      <c r="D114" s="62">
        <f>C114-B114</f>
        <v>0</v>
      </c>
      <c r="E114" s="62">
        <v>0</v>
      </c>
      <c r="F114" s="62">
        <v>0</v>
      </c>
      <c r="G114" s="63">
        <v>0</v>
      </c>
      <c r="H114" s="27"/>
    </row>
    <row r="115" spans="1:8" ht="15.75" customHeight="1">
      <c r="A115" s="4" t="s">
        <v>55</v>
      </c>
      <c r="B115" s="59">
        <v>0</v>
      </c>
      <c r="C115" s="59">
        <v>0</v>
      </c>
      <c r="D115" s="59">
        <v>0</v>
      </c>
      <c r="E115" s="59">
        <f>E116</f>
        <v>2435125</v>
      </c>
      <c r="F115" s="59">
        <f>F116</f>
        <v>0</v>
      </c>
      <c r="G115" s="63">
        <f>F115-E115</f>
        <v>-2435125</v>
      </c>
      <c r="H115" s="27"/>
    </row>
    <row r="116" spans="1:8" ht="29.25" customHeight="1" thickBot="1">
      <c r="A116" s="19" t="s">
        <v>56</v>
      </c>
      <c r="B116" s="78">
        <v>0</v>
      </c>
      <c r="C116" s="78">
        <v>0</v>
      </c>
      <c r="D116" s="78">
        <v>0</v>
      </c>
      <c r="E116" s="78">
        <v>2435125</v>
      </c>
      <c r="F116" s="79">
        <v>0</v>
      </c>
      <c r="G116" s="63">
        <f>F116-E116</f>
        <v>-2435125</v>
      </c>
      <c r="H116" s="27"/>
    </row>
    <row r="117" spans="1:8" ht="18" customHeight="1" thickBot="1">
      <c r="A117" s="81" t="s">
        <v>24</v>
      </c>
      <c r="B117" s="82"/>
      <c r="C117" s="82"/>
      <c r="D117" s="82"/>
      <c r="E117" s="82"/>
      <c r="F117" s="82"/>
      <c r="G117" s="83"/>
      <c r="H117" s="27"/>
    </row>
    <row r="118" spans="1:8" ht="15.75" customHeight="1" thickBot="1">
      <c r="A118" s="20" t="s">
        <v>35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57">
        <v>0</v>
      </c>
      <c r="H118" s="27"/>
    </row>
    <row r="119" spans="1:8" ht="12" customHeight="1">
      <c r="A119" s="2"/>
      <c r="B119" s="6"/>
      <c r="C119" s="6"/>
      <c r="D119" s="6"/>
      <c r="E119" s="6"/>
      <c r="F119" s="6"/>
      <c r="G119" s="6"/>
      <c r="H119" s="27"/>
    </row>
    <row r="120" ht="17.25" customHeight="1"/>
  </sheetData>
  <sheetProtection/>
  <mergeCells count="9">
    <mergeCell ref="A112:G112"/>
    <mergeCell ref="A117:G117"/>
    <mergeCell ref="A81:G81"/>
    <mergeCell ref="A80:G80"/>
    <mergeCell ref="A1:G1"/>
    <mergeCell ref="A2:G2"/>
    <mergeCell ref="A4:A5"/>
    <mergeCell ref="B4:D4"/>
    <mergeCell ref="E4:G4"/>
  </mergeCells>
  <printOptions/>
  <pageMargins left="0.984251968503937" right="0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Galia1</dc:creator>
  <cp:keywords/>
  <dc:description/>
  <cp:lastModifiedBy>Галина КАЛЕНИК</cp:lastModifiedBy>
  <cp:lastPrinted>2024-02-14T11:44:00Z</cp:lastPrinted>
  <dcterms:created xsi:type="dcterms:W3CDTF">2011-02-14T05:59:15Z</dcterms:created>
  <dcterms:modified xsi:type="dcterms:W3CDTF">2024-02-16T11:24:58Z</dcterms:modified>
  <cp:category/>
  <cp:version/>
  <cp:contentType/>
  <cp:contentStatus/>
</cp:coreProperties>
</file>